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North Island" sheetId="1" r:id="rId4"/>
    <sheet name="South Island" sheetId="2" r:id="rId5"/>
  </sheets>
</workbook>
</file>

<file path=xl/sharedStrings.xml><?xml version="1.0" encoding="utf-8"?>
<sst xmlns="http://schemas.openxmlformats.org/spreadsheetml/2006/main" uniqueCount="85">
  <si>
    <t>Pace(mi)</t>
  </si>
  <si>
    <t>Km</t>
  </si>
  <si>
    <t>Km to next</t>
  </si>
  <si>
    <t>Mi</t>
  </si>
  <si>
    <t>Mi to next</t>
  </si>
  <si>
    <t>Days to next</t>
  </si>
  <si>
    <t>Resupply</t>
  </si>
  <si>
    <t>Notes</t>
  </si>
  <si>
    <t>Poste Restante</t>
  </si>
  <si>
    <t>Cape Reinga</t>
  </si>
  <si>
    <t>Kaitaia</t>
  </si>
  <si>
    <t>paknsave</t>
  </si>
  <si>
    <t>Kerikeri</t>
  </si>
  <si>
    <t>NZ Post Shop Kerikeri
Books on Hobson
6 Hobson Ave
Kerikeri 0230  Phone 09 407 9721</t>
  </si>
  <si>
    <t>Paihia</t>
  </si>
  <si>
    <t>Opua</t>
  </si>
  <si>
    <t>canoe this section(?) $100</t>
  </si>
  <si>
    <t>Altras</t>
  </si>
  <si>
    <t>Nguruguru</t>
  </si>
  <si>
    <r>
      <rPr>
        <u val="single"/>
        <sz val="10"/>
        <color indexed="8"/>
        <rFont val="Helvetica Neue"/>
      </rPr>
      <t>https://www.furtherfaster.co.nz</t>
    </r>
  </si>
  <si>
    <t>Ruakaka</t>
  </si>
  <si>
    <r>
      <rPr>
        <u val="single"/>
        <sz val="10"/>
        <color indexed="8"/>
        <rFont val="Helvetica Neue"/>
      </rPr>
      <t>https://smallplanetsports.com/</t>
    </r>
  </si>
  <si>
    <t>Waipu</t>
  </si>
  <si>
    <r>
      <rPr>
        <u val="single"/>
        <sz val="10"/>
        <color indexed="8"/>
        <rFont val="Helvetica Neue"/>
      </rPr>
      <t>https://www.bivouac.co.nz/</t>
    </r>
  </si>
  <si>
    <t>Mangawhai Heads And Mangawhai</t>
  </si>
  <si>
    <t>Resource</t>
  </si>
  <si>
    <t>Orewa</t>
  </si>
  <si>
    <r>
      <rPr>
        <u val="single"/>
        <sz val="10"/>
        <color indexed="8"/>
        <rFont val="Helvetica Neue"/>
      </rPr>
      <t>https://adamleighandthetrees.com/what-is-the-te-araroa/tips-for-planning-your-ta-hike/#heading6</t>
    </r>
  </si>
  <si>
    <t>Silverdale</t>
  </si>
  <si>
    <t>Browns Bay</t>
  </si>
  <si>
    <t>Mairangi</t>
  </si>
  <si>
    <t>Milford</t>
  </si>
  <si>
    <t>Devonport</t>
  </si>
  <si>
    <t>Auckland</t>
  </si>
  <si>
    <t>NZ Post Centre Avondale
Starway Stationers
1978 Great North Rd
Avondale
Auckland 1026
Phone 09 828 8272</t>
  </si>
  <si>
    <t>Ngaruawahia</t>
  </si>
  <si>
    <t>Hamilton</t>
  </si>
  <si>
    <t>Te Kuiti</t>
  </si>
  <si>
    <t>Taumarunui</t>
  </si>
  <si>
    <t>Book canoe</t>
  </si>
  <si>
    <t>National Park</t>
  </si>
  <si>
    <t>Whanganui</t>
  </si>
  <si>
    <t>Bulls</t>
  </si>
  <si>
    <t>Fielding</t>
  </si>
  <si>
    <t>Palmerston North</t>
  </si>
  <si>
    <t>paknsave
carry extra food from here incase of bad weather in Tararua mtns</t>
  </si>
  <si>
    <t>Waikanae</t>
  </si>
  <si>
    <t>-</t>
  </si>
  <si>
    <t>book south island ferry here(?)</t>
  </si>
  <si>
    <t>Plimerton</t>
  </si>
  <si>
    <t>Porirua</t>
  </si>
  <si>
    <t>Wellington</t>
  </si>
  <si>
    <t>paknsave  mail south island boxes</t>
  </si>
  <si>
    <t>Wellington Box Lobby
7 Waterloo Quay
Pipitea 
Wellington 6011
Phone 0800 501 501</t>
  </si>
  <si>
    <t>Southern Terminus Of The North Island</t>
  </si>
  <si>
    <t>Total</t>
  </si>
  <si>
    <t>Picton</t>
  </si>
  <si>
    <r>
      <rPr>
        <sz val="10"/>
        <color indexed="8"/>
        <rFont val="Helvetica Neue"/>
      </rPr>
      <t xml:space="preserve">Book boat to Ship Cover </t>
    </r>
    <r>
      <rPr>
        <u val="single"/>
        <sz val="10"/>
        <color indexed="8"/>
        <rFont val="Helvetica Neue"/>
      </rPr>
      <t>https://www.beachcombercruises.co.nz/</t>
    </r>
    <r>
      <rPr>
        <sz val="10"/>
        <color indexed="8"/>
        <rFont val="Helvetica Neue"/>
      </rPr>
      <t xml:space="preserve">
</t>
    </r>
    <r>
      <rPr>
        <sz val="10"/>
        <color indexed="8"/>
        <rFont val="Helvetica Neue"/>
      </rPr>
      <t xml:space="preserve">
</t>
    </r>
    <r>
      <rPr>
        <sz val="10"/>
        <color indexed="8"/>
        <rFont val="Helvetica Neue"/>
      </rPr>
      <t xml:space="preserve">Buy permit </t>
    </r>
    <r>
      <rPr>
        <u val="single"/>
        <sz val="10"/>
        <color indexed="8"/>
        <rFont val="Helvetica Neue"/>
      </rPr>
      <t>https://qctlc.com/buy-passes/</t>
    </r>
  </si>
  <si>
    <t>NZ Post Shop Picton Central
Freshchoice Picton
1/100 High Street
Picton 7220
Phone 03 573 6463</t>
  </si>
  <si>
    <t>Havelock</t>
  </si>
  <si>
    <t>possibly need extra food for bad weather</t>
  </si>
  <si>
    <t>St Arnaud</t>
  </si>
  <si>
    <t>box
Call 03 5211869  possibly need extra food for bad weather</t>
  </si>
  <si>
    <t>75 Main Road
St Arnaud
Nelson Lakes National Park 7072</t>
  </si>
  <si>
    <t>Hamner Springs/Boyle Village</t>
  </si>
  <si>
    <t>hitch to Hamner or try to skip  possibly need extra food for bad weather</t>
  </si>
  <si>
    <t>Arthurs Pass</t>
  </si>
  <si>
    <t>bail point @ Morrison Footbridge  book shuttle around Rakaia river via Alps to Ocean 0800 425 772</t>
  </si>
  <si>
    <t>Methven</t>
  </si>
  <si>
    <t>Rangitata River shuttle around this as well</t>
  </si>
  <si>
    <t>Lake Tekapo</t>
  </si>
  <si>
    <t>if crossing rivers then bring more food</t>
  </si>
  <si>
    <t>Twizel</t>
  </si>
  <si>
    <t>bridge downstream Ahuriri River to safely cross river(+0.5 days)</t>
  </si>
  <si>
    <t>Wanaka</t>
  </si>
  <si>
    <t>NZ Post Shop Wanaka Central
Paper Plus Wanaka
23 Helwick St
Wanaka 9305
Phone 03 443 7532</t>
  </si>
  <si>
    <t>Frankston</t>
  </si>
  <si>
    <t>Queenstown</t>
  </si>
  <si>
    <t>Te Anau</t>
  </si>
  <si>
    <t>hitch</t>
  </si>
  <si>
    <t>Otautau</t>
  </si>
  <si>
    <t>Riverton</t>
  </si>
  <si>
    <t>Otatara</t>
  </si>
  <si>
    <t>Invercargill</t>
  </si>
  <si>
    <t>Bluff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</si>
</sst>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Helvetica Neue"/>
    </font>
    <font>
      <sz val="12"/>
      <color indexed="8"/>
      <name val="Helvetica Neue"/>
    </font>
    <font>
      <sz val="15"/>
      <color indexed="8"/>
      <name val="Calibri"/>
    </font>
    <font>
      <b val="1"/>
      <sz val="10"/>
      <color indexed="8"/>
      <name val="Helvetica Neue"/>
    </font>
    <font>
      <u val="single"/>
      <sz val="10"/>
      <color indexed="8"/>
      <name val="Helvetica Neue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vertical="top" wrapText="1"/>
    </xf>
    <xf numFmtId="0" fontId="3" fillId="2" borderId="1" applyNumberFormat="1" applyFont="1" applyFill="1" applyBorder="1" applyAlignment="1" applyProtection="0">
      <alignment vertical="top" wrapText="1"/>
    </xf>
    <xf numFmtId="0" fontId="3" fillId="2" borderId="1" applyNumberFormat="0" applyFont="1" applyFill="1" applyBorder="1" applyAlignment="1" applyProtection="0">
      <alignment vertical="top" wrapText="1"/>
    </xf>
    <xf numFmtId="0" fontId="3" fillId="3" borderId="2" applyNumberFormat="0" applyFont="1" applyFill="1" applyBorder="1" applyAlignment="1" applyProtection="0">
      <alignment vertical="top" wrapText="1"/>
    </xf>
    <xf numFmtId="49" fontId="0" fillId="4" borderId="3" applyNumberFormat="1" applyFont="1" applyFill="1" applyBorder="1" applyAlignment="1" applyProtection="0">
      <alignment vertical="top" wrapText="1"/>
    </xf>
    <xf numFmtId="49" fontId="0" fillId="4" borderId="4" applyNumberFormat="1" applyFont="1" applyFill="1" applyBorder="1" applyAlignment="1" applyProtection="0">
      <alignment vertical="top" wrapText="1"/>
    </xf>
    <xf numFmtId="49" fontId="0" fillId="5" borderId="4" applyNumberFormat="1" applyFont="1" applyFill="1" applyBorder="1" applyAlignment="1" applyProtection="0">
      <alignment vertical="top" wrapText="1"/>
    </xf>
    <xf numFmtId="49" fontId="3" fillId="3" borderId="5" applyNumberFormat="1" applyFont="1" applyFill="1" applyBorder="1" applyAlignment="1" applyProtection="0">
      <alignment vertical="top" wrapText="1"/>
    </xf>
    <xf numFmtId="0" fontId="0" fillId="4" borderId="6" applyNumberFormat="1" applyFont="1" applyFill="1" applyBorder="1" applyAlignment="1" applyProtection="0">
      <alignment vertical="top" wrapText="1"/>
    </xf>
    <xf numFmtId="0" fontId="0" fillId="4" borderId="7" applyNumberFormat="1" applyFont="1" applyFill="1" applyBorder="1" applyAlignment="1" applyProtection="0">
      <alignment vertical="top" wrapText="1"/>
    </xf>
    <xf numFmtId="0" fontId="0" fillId="4" borderId="7" applyNumberFormat="0" applyFont="1" applyFill="1" applyBorder="1" applyAlignment="1" applyProtection="0">
      <alignment vertical="top" wrapText="1"/>
    </xf>
    <xf numFmtId="0" fontId="0" fillId="5" borderId="7" applyNumberFormat="0" applyFont="1" applyFill="1" applyBorder="1" applyAlignment="1" applyProtection="0">
      <alignment vertical="top" wrapText="1"/>
    </xf>
    <xf numFmtId="49" fontId="3" fillId="6" borderId="5" applyNumberFormat="1" applyFont="1" applyFill="1" applyBorder="1" applyAlignment="1" applyProtection="0">
      <alignment vertical="top" wrapText="1"/>
    </xf>
    <xf numFmtId="0" fontId="0" fillId="6" borderId="6" applyNumberFormat="1" applyFont="1" applyFill="1" applyBorder="1" applyAlignment="1" applyProtection="0">
      <alignment vertical="top" wrapText="1"/>
    </xf>
    <xf numFmtId="0" fontId="0" fillId="6" borderId="7" applyNumberFormat="1" applyFont="1" applyFill="1" applyBorder="1" applyAlignment="1" applyProtection="0">
      <alignment vertical="top" wrapText="1"/>
    </xf>
    <xf numFmtId="49" fontId="0" fillId="6" borderId="7" applyNumberFormat="1" applyFont="1" applyFill="1" applyBorder="1" applyAlignment="1" applyProtection="0">
      <alignment vertical="top" wrapText="1"/>
    </xf>
    <xf numFmtId="0" fontId="0" fillId="6" borderId="7" applyNumberFormat="0" applyFont="1" applyFill="1" applyBorder="1" applyAlignment="1" applyProtection="0">
      <alignment vertical="top" wrapText="1"/>
    </xf>
    <xf numFmtId="49" fontId="0" fillId="5" borderId="7" applyNumberFormat="1" applyFont="1" applyFill="1" applyBorder="1" applyAlignment="1" applyProtection="0">
      <alignment vertical="top" wrapText="1"/>
    </xf>
    <xf numFmtId="49" fontId="0" fillId="4" borderId="7" applyNumberFormat="1" applyFont="1" applyFill="1" applyBorder="1" applyAlignment="1" applyProtection="0">
      <alignment vertical="top" wrapText="1"/>
    </xf>
    <xf numFmtId="49" fontId="0" fillId="7" borderId="7" applyNumberFormat="1" applyFont="1" applyFill="1" applyBorder="1" applyAlignment="1" applyProtection="0">
      <alignment vertical="top" wrapText="1"/>
    </xf>
    <xf numFmtId="49" fontId="0" fillId="7" borderId="7" applyNumberFormat="1" applyFont="1" applyFill="1" applyBorder="1" applyAlignment="1" applyProtection="0">
      <alignment vertical="top"/>
    </xf>
    <xf numFmtId="0" fontId="0" fillId="4" borderId="6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3" fillId="3" borderId="5" applyNumberFormat="0" applyFont="1" applyFill="1" applyBorder="1" applyAlignment="1" applyProtection="0">
      <alignment vertical="top" wrapText="1"/>
    </xf>
    <xf numFmtId="0" fontId="0" fillId="5" borderId="6" applyNumberFormat="0" applyFont="1" applyFill="1" applyBorder="1" applyAlignment="1" applyProtection="0">
      <alignment vertical="top" wrapText="1"/>
    </xf>
    <xf numFmtId="0" fontId="0" fillId="5" borderId="7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fffff"/>
      <rgbColor rgb="fffefffe"/>
      <rgbColor rgb="ffd5d5d5"/>
      <rgbColor rgb="fffff05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furtherfaster.co.nz" TargetMode="External"/><Relationship Id="rId2" Type="http://schemas.openxmlformats.org/officeDocument/2006/relationships/hyperlink" Target="https://smallplanetsports.com/" TargetMode="External"/><Relationship Id="rId3" Type="http://schemas.openxmlformats.org/officeDocument/2006/relationships/hyperlink" Target="https://www.bivouac.co.nz/" TargetMode="External"/><Relationship Id="rId4" Type="http://schemas.openxmlformats.org/officeDocument/2006/relationships/hyperlink" Target="https://adamleighandthetrees.com/what-is-the-te-araroa/tips-for-planning-your-ta-hike/%23heading6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I33"/>
  <sheetViews>
    <sheetView workbookViewId="0" showGridLines="0" defaultGridColor="1"/>
  </sheetViews>
  <sheetFormatPr defaultColWidth="16.3333" defaultRowHeight="19.9" customHeight="1" outlineLevelRow="0" outlineLevelCol="0"/>
  <cols>
    <col min="1" max="1" width="11.6719" style="1" customWidth="1"/>
    <col min="2" max="2" width="4.67188" style="1" customWidth="1"/>
    <col min="3" max="3" width="4.17188" style="1" customWidth="1"/>
    <col min="4" max="4" width="6" style="1" customWidth="1"/>
    <col min="5" max="6" width="5.17188" style="1" customWidth="1"/>
    <col min="7" max="7" width="7.85156" style="1" customWidth="1"/>
    <col min="8" max="8" width="16.8516" style="1" customWidth="1"/>
    <col min="9" max="9" width="20.3438" style="1" customWidth="1"/>
    <col min="10" max="16384" width="16.3516" style="1" customWidth="1"/>
  </cols>
  <sheetData>
    <row r="1" ht="14.7" customHeight="1">
      <c r="A1" t="s" s="2">
        <v>0</v>
      </c>
      <c r="B1" s="3">
        <v>20</v>
      </c>
      <c r="C1" s="4"/>
      <c r="D1" s="4"/>
      <c r="E1" s="4"/>
      <c r="F1" s="4"/>
      <c r="G1" s="4"/>
      <c r="H1" s="4"/>
      <c r="I1" s="4"/>
    </row>
    <row r="2" ht="38.7" customHeight="1">
      <c r="A2" s="5"/>
      <c r="B2" t="s" s="6">
        <v>1</v>
      </c>
      <c r="C2" t="s" s="7">
        <v>2</v>
      </c>
      <c r="D2" t="s" s="7">
        <v>3</v>
      </c>
      <c r="E2" t="s" s="7">
        <v>4</v>
      </c>
      <c r="F2" t="s" s="7">
        <v>5</v>
      </c>
      <c r="G2" t="s" s="7">
        <v>6</v>
      </c>
      <c r="H2" t="s" s="7">
        <v>7</v>
      </c>
      <c r="I2" t="s" s="8">
        <v>8</v>
      </c>
    </row>
    <row r="3" ht="14.7" customHeight="1">
      <c r="A3" t="s" s="9">
        <v>9</v>
      </c>
      <c r="B3" s="10">
        <v>0</v>
      </c>
      <c r="C3" s="11">
        <v>0</v>
      </c>
      <c r="D3" s="11">
        <f>ROUND($B3/1.60934,1)</f>
        <v>0</v>
      </c>
      <c r="E3" s="11">
        <v>0</v>
      </c>
      <c r="F3" s="11">
        <v>0</v>
      </c>
      <c r="G3" s="12"/>
      <c r="H3" s="12"/>
      <c r="I3" s="13"/>
    </row>
    <row r="4" ht="14.7" customHeight="1">
      <c r="A4" t="s" s="14">
        <v>10</v>
      </c>
      <c r="B4" s="15">
        <v>115</v>
      </c>
      <c r="C4" s="16">
        <f>(ROUND(B4-B3,1))</f>
        <v>115</v>
      </c>
      <c r="D4" s="16">
        <f>ROUND($B4/1.60934,1)</f>
        <v>71.5</v>
      </c>
      <c r="E4" s="16">
        <f>(ROUND(D4-D3,1))</f>
        <v>71.5</v>
      </c>
      <c r="F4" s="16">
        <f>ROUND(E4/$B$1,1)</f>
        <v>3.6</v>
      </c>
      <c r="G4" s="16">
        <f>SUM(F3:F4)</f>
        <v>3.6</v>
      </c>
      <c r="H4" t="s" s="17">
        <v>11</v>
      </c>
      <c r="I4" s="13"/>
    </row>
    <row r="5" ht="74.7" customHeight="1">
      <c r="A5" t="s" s="14">
        <v>12</v>
      </c>
      <c r="B5" s="15">
        <v>227</v>
      </c>
      <c r="C5" s="16">
        <f>(ROUND(B5-B4,1))</f>
        <v>112</v>
      </c>
      <c r="D5" s="16">
        <f>ROUND($B5/1.60934,1)</f>
        <v>141.1</v>
      </c>
      <c r="E5" s="16">
        <f>(ROUND(D5-D4,1))</f>
        <v>69.59999999999999</v>
      </c>
      <c r="F5" s="16">
        <f>ROUND(E5/$B$1,1)</f>
        <v>3.5</v>
      </c>
      <c r="G5" s="16">
        <f>SUM(F5:F5)</f>
        <v>3.5</v>
      </c>
      <c r="H5" s="18"/>
      <c r="I5" t="s" s="19">
        <v>13</v>
      </c>
    </row>
    <row r="6" ht="14.7" customHeight="1">
      <c r="A6" t="s" s="9">
        <v>14</v>
      </c>
      <c r="B6" s="10">
        <v>252</v>
      </c>
      <c r="C6" s="11">
        <f>(ROUND(B6-B5,1))</f>
        <v>25</v>
      </c>
      <c r="D6" s="11">
        <f>ROUND($B6/1.60934,1)</f>
        <v>156.6</v>
      </c>
      <c r="E6" s="11">
        <f>(ROUND(D6-D5,1))</f>
        <v>15.5</v>
      </c>
      <c r="F6" s="11">
        <f>ROUND(E6/$B$1,1)</f>
        <v>0.8</v>
      </c>
      <c r="G6" s="12"/>
      <c r="H6" s="12"/>
      <c r="I6" s="13"/>
    </row>
    <row r="7" ht="26.7" customHeight="1">
      <c r="A7" t="s" s="9">
        <v>15</v>
      </c>
      <c r="B7" s="10">
        <v>259</v>
      </c>
      <c r="C7" s="11">
        <f>(ROUND(B7-B6,1))</f>
        <v>7</v>
      </c>
      <c r="D7" s="11">
        <f>ROUND($B7/1.60934,1)</f>
        <v>160.9</v>
      </c>
      <c r="E7" s="11">
        <f>(ROUND(D7-D6,1))</f>
        <v>4.3</v>
      </c>
      <c r="F7" s="11">
        <f>ROUND(E7/$B$1,1)</f>
        <v>0.2</v>
      </c>
      <c r="G7" s="12"/>
      <c r="H7" t="s" s="20">
        <v>16</v>
      </c>
      <c r="I7" t="s" s="21">
        <v>17</v>
      </c>
    </row>
    <row r="8" ht="14.7" customHeight="1">
      <c r="A8" t="s" s="9">
        <v>18</v>
      </c>
      <c r="B8" s="10">
        <v>336</v>
      </c>
      <c r="C8" s="11">
        <f>(ROUND(B8-B7,1))</f>
        <v>77</v>
      </c>
      <c r="D8" s="11">
        <f>ROUND($B8/1.60934,1)</f>
        <v>208.8</v>
      </c>
      <c r="E8" s="11">
        <f>(ROUND(D8-D7,1))</f>
        <v>47.9</v>
      </c>
      <c r="F8" s="11">
        <f>ROUND(E8/$B$1,1)</f>
        <v>2.4</v>
      </c>
      <c r="G8" s="12"/>
      <c r="H8" s="12"/>
      <c r="I8" t="s" s="22">
        <v>19</v>
      </c>
    </row>
    <row r="9" ht="14.7" customHeight="1">
      <c r="A9" t="s" s="14">
        <v>20</v>
      </c>
      <c r="B9" s="15">
        <v>397</v>
      </c>
      <c r="C9" s="16">
        <f>(ROUND(B9-B8,1))</f>
        <v>61</v>
      </c>
      <c r="D9" s="16">
        <f>ROUND($B9/1.60934,1)</f>
        <v>246.7</v>
      </c>
      <c r="E9" s="16">
        <f>(ROUND(D9-D8,1))</f>
        <v>37.9</v>
      </c>
      <c r="F9" s="16">
        <f>ROUND(E9/$B$1,1)</f>
        <v>1.9</v>
      </c>
      <c r="G9" s="16">
        <f>SUM(F6:F9)</f>
        <v>5.3</v>
      </c>
      <c r="H9" s="18"/>
      <c r="I9" t="s" s="22">
        <v>21</v>
      </c>
    </row>
    <row r="10" ht="14.7" customHeight="1">
      <c r="A10" t="s" s="9">
        <v>22</v>
      </c>
      <c r="B10" s="10">
        <v>412</v>
      </c>
      <c r="C10" s="11">
        <f>(ROUND(B10-B9,1))</f>
        <v>15</v>
      </c>
      <c r="D10" s="11">
        <f>ROUND($B10/1.60934,1)</f>
        <v>256</v>
      </c>
      <c r="E10" s="11">
        <f>(ROUND(D10-D9,1))</f>
        <v>9.300000000000001</v>
      </c>
      <c r="F10" s="11">
        <f>ROUND(E10/$B$1,1)</f>
        <v>0.5</v>
      </c>
      <c r="G10" s="12"/>
      <c r="H10" s="12"/>
      <c r="I10" t="s" s="22">
        <v>23</v>
      </c>
    </row>
    <row r="11" ht="38.7" customHeight="1">
      <c r="A11" t="s" s="9">
        <v>24</v>
      </c>
      <c r="B11" s="10">
        <v>445</v>
      </c>
      <c r="C11" s="11">
        <f>(ROUND(B11-B10,1))</f>
        <v>33</v>
      </c>
      <c r="D11" s="11">
        <f>ROUND($B11/1.60934,1)</f>
        <v>276.5</v>
      </c>
      <c r="E11" s="11">
        <f>(ROUND(D11-D10,1))</f>
        <v>20.5</v>
      </c>
      <c r="F11" s="11">
        <f>ROUND(E11/$B$1,1)</f>
        <v>1</v>
      </c>
      <c r="G11" s="12"/>
      <c r="H11" s="12"/>
      <c r="I11" t="s" s="21">
        <v>25</v>
      </c>
    </row>
    <row r="12" ht="14.7" customHeight="1">
      <c r="A12" t="s" s="14">
        <v>26</v>
      </c>
      <c r="B12" s="15">
        <v>538</v>
      </c>
      <c r="C12" s="16">
        <f>(ROUND(B12-B11,1))</f>
        <v>93</v>
      </c>
      <c r="D12" s="16">
        <f>ROUND($B12/1.60934,1)</f>
        <v>334.3</v>
      </c>
      <c r="E12" s="16">
        <f>(ROUND(D12-D11,1))</f>
        <v>57.8</v>
      </c>
      <c r="F12" s="16">
        <f>ROUND(E12/$B$1,1)</f>
        <v>2.9</v>
      </c>
      <c r="G12" s="16">
        <f>SUM(F10:F12)</f>
        <v>4.4</v>
      </c>
      <c r="H12" s="18"/>
      <c r="I12" t="s" s="22">
        <v>27</v>
      </c>
    </row>
    <row r="13" ht="14.7" customHeight="1">
      <c r="A13" t="s" s="9">
        <v>28</v>
      </c>
      <c r="B13" s="10">
        <v>542</v>
      </c>
      <c r="C13" s="11">
        <f>(ROUND(B13-B12,1))</f>
        <v>4</v>
      </c>
      <c r="D13" s="11">
        <f>ROUND($B13/1.60934,1)</f>
        <v>336.8</v>
      </c>
      <c r="E13" s="11">
        <f>(ROUND(D13-D12,1))</f>
        <v>2.5</v>
      </c>
      <c r="F13" s="11">
        <f>ROUND(E13/$B$1,1)</f>
        <v>0.1</v>
      </c>
      <c r="G13" s="12"/>
      <c r="H13" s="12"/>
      <c r="I13" s="13"/>
    </row>
    <row r="14" ht="14.7" customHeight="1">
      <c r="A14" t="s" s="9">
        <v>29</v>
      </c>
      <c r="B14" s="10">
        <v>561</v>
      </c>
      <c r="C14" s="11">
        <f>(ROUND(B14-B13,1))</f>
        <v>19</v>
      </c>
      <c r="D14" s="11">
        <f>ROUND($B14/1.60934,1)</f>
        <v>348.6</v>
      </c>
      <c r="E14" s="11">
        <f>(ROUND(D14-D13,1))</f>
        <v>11.8</v>
      </c>
      <c r="F14" s="11">
        <f>ROUND(E14/$B$1,1)</f>
        <v>0.6</v>
      </c>
      <c r="G14" s="12"/>
      <c r="H14" s="12"/>
      <c r="I14" s="13"/>
    </row>
    <row r="15" ht="14.7" customHeight="1">
      <c r="A15" t="s" s="9">
        <v>30</v>
      </c>
      <c r="B15" s="10">
        <v>557</v>
      </c>
      <c r="C15" s="11">
        <f>(ROUND(B15-B14,1))</f>
        <v>-4</v>
      </c>
      <c r="D15" s="11">
        <f>ROUND($B15/1.60934,1)</f>
        <v>346.1</v>
      </c>
      <c r="E15" s="11">
        <f>(ROUND(D15-D14,1))</f>
        <v>-2.5</v>
      </c>
      <c r="F15" s="11">
        <f>ROUND(E15/$B$1,1)</f>
        <v>-0.1</v>
      </c>
      <c r="G15" s="12"/>
      <c r="H15" s="12"/>
      <c r="I15" s="13"/>
    </row>
    <row r="16" ht="14.7" customHeight="1">
      <c r="A16" t="s" s="9">
        <v>31</v>
      </c>
      <c r="B16" s="10">
        <v>568</v>
      </c>
      <c r="C16" s="11">
        <f>(ROUND(B16-B15,1))</f>
        <v>11</v>
      </c>
      <c r="D16" s="11">
        <f>ROUND($B16/1.60934,1)</f>
        <v>352.9</v>
      </c>
      <c r="E16" s="11">
        <f>(ROUND(D16-D15,1))</f>
        <v>6.8</v>
      </c>
      <c r="F16" s="11">
        <f>ROUND(E16/$B$1,1)</f>
        <v>0.3</v>
      </c>
      <c r="G16" s="12"/>
      <c r="H16" s="12"/>
      <c r="I16" s="13"/>
    </row>
    <row r="17" ht="14.7" customHeight="1">
      <c r="A17" t="s" s="9">
        <v>32</v>
      </c>
      <c r="B17" s="10">
        <v>580</v>
      </c>
      <c r="C17" s="11">
        <f>(ROUND(B17-B16,1))</f>
        <v>12</v>
      </c>
      <c r="D17" s="11">
        <f>ROUND($B17/1.60934,1)</f>
        <v>360.4</v>
      </c>
      <c r="E17" s="11">
        <f>(ROUND(D17-D16,1))</f>
        <v>7.5</v>
      </c>
      <c r="F17" s="11">
        <f>ROUND(E17/$B$1,1)</f>
        <v>0.4</v>
      </c>
      <c r="G17" s="12"/>
      <c r="H17" s="12"/>
      <c r="I17" s="13"/>
    </row>
    <row r="18" ht="86.7" customHeight="1">
      <c r="A18" t="s" s="14">
        <v>33</v>
      </c>
      <c r="B18" s="15">
        <v>580</v>
      </c>
      <c r="C18" s="16">
        <f>(ROUND(B18-B17,1))</f>
        <v>0</v>
      </c>
      <c r="D18" s="16">
        <f>ROUND($B18/1.60934,1)</f>
        <v>360.4</v>
      </c>
      <c r="E18" s="16">
        <f>(ROUND(D18-D17,1))</f>
        <v>0</v>
      </c>
      <c r="F18" s="16">
        <f>ROUND(E18/$B$1,1)</f>
        <v>0</v>
      </c>
      <c r="G18" s="16">
        <f>SUM(F13:F18)</f>
        <v>1.3</v>
      </c>
      <c r="H18" t="s" s="17">
        <v>11</v>
      </c>
      <c r="I18" t="s" s="19">
        <v>34</v>
      </c>
    </row>
    <row r="19" ht="14.7" customHeight="1">
      <c r="A19" t="s" s="9">
        <v>35</v>
      </c>
      <c r="B19" s="10">
        <v>736</v>
      </c>
      <c r="C19" s="11">
        <f>(ROUND(B19-B18,1))</f>
        <v>156</v>
      </c>
      <c r="D19" s="11">
        <f>ROUND($B19/1.60934,1)</f>
        <v>457.3</v>
      </c>
      <c r="E19" s="11">
        <f>(ROUND(D19-D18,1))</f>
        <v>96.90000000000001</v>
      </c>
      <c r="F19" s="11">
        <f>ROUND(E19/$B$1,1)</f>
        <v>4.8</v>
      </c>
      <c r="G19" s="12"/>
      <c r="H19" s="12"/>
      <c r="I19" s="13"/>
    </row>
    <row r="20" ht="14.7" customHeight="1">
      <c r="A20" t="s" s="14">
        <v>36</v>
      </c>
      <c r="B20" s="15">
        <v>758</v>
      </c>
      <c r="C20" s="16">
        <f>(ROUND(B20-B19,1))</f>
        <v>22</v>
      </c>
      <c r="D20" s="16">
        <f>ROUND($B20/1.60934,1)</f>
        <v>471</v>
      </c>
      <c r="E20" s="16">
        <f>(ROUND(D20-D19,1))</f>
        <v>13.7</v>
      </c>
      <c r="F20" s="16">
        <f>ROUND(E20/$B$1,1)</f>
        <v>0.7</v>
      </c>
      <c r="G20" s="16">
        <f>SUM(F19:F20)</f>
        <v>5.5</v>
      </c>
      <c r="H20" t="s" s="17">
        <v>11</v>
      </c>
      <c r="I20" s="13"/>
    </row>
    <row r="21" ht="14.7" customHeight="1">
      <c r="A21" t="s" s="14">
        <v>37</v>
      </c>
      <c r="B21" s="15">
        <v>870</v>
      </c>
      <c r="C21" s="16">
        <f>(ROUND(B21-B20,1))</f>
        <v>112</v>
      </c>
      <c r="D21" s="16">
        <f>ROUND($B21/1.60934,1)</f>
        <v>540.6</v>
      </c>
      <c r="E21" s="16">
        <f>(ROUND(D21-D20,1))</f>
        <v>69.59999999999999</v>
      </c>
      <c r="F21" s="16">
        <f>ROUND(E21/$B$1,1)</f>
        <v>3.5</v>
      </c>
      <c r="G21" s="16">
        <f>SUM(F21:F21)</f>
        <v>3.5</v>
      </c>
      <c r="H21" s="18"/>
      <c r="I21" s="13"/>
    </row>
    <row r="22" ht="14.7" customHeight="1">
      <c r="A22" t="s" s="14">
        <v>38</v>
      </c>
      <c r="B22" s="15">
        <v>1031</v>
      </c>
      <c r="C22" s="16">
        <f>(ROUND(B22-B21,1))</f>
        <v>161</v>
      </c>
      <c r="D22" s="16">
        <f>ROUND($B22/1.60934,1)</f>
        <v>640.6</v>
      </c>
      <c r="E22" s="16">
        <f>(ROUND(D22-D21,1))</f>
        <v>100</v>
      </c>
      <c r="F22" s="16">
        <f>ROUND(E22/$B$1,1)</f>
        <v>5</v>
      </c>
      <c r="G22" s="16">
        <f>SUM(F22)</f>
        <v>5</v>
      </c>
      <c r="H22" t="s" s="17">
        <v>39</v>
      </c>
      <c r="I22" s="13"/>
    </row>
    <row r="23" ht="14.7" customHeight="1">
      <c r="A23" t="s" s="14">
        <v>40</v>
      </c>
      <c r="B23" s="15">
        <v>1150</v>
      </c>
      <c r="C23" s="16">
        <f>(ROUND(B23-B22,1))</f>
        <v>119</v>
      </c>
      <c r="D23" s="16">
        <f>ROUND($B23/1.60934,1)</f>
        <v>714.6</v>
      </c>
      <c r="E23" s="16">
        <f>(ROUND(D23-D22,1))</f>
        <v>74</v>
      </c>
      <c r="F23" s="16">
        <f>ROUND(E23/$B$1,1)</f>
        <v>3.7</v>
      </c>
      <c r="G23" s="16">
        <f>SUM(F23:F23)</f>
        <v>3.7</v>
      </c>
      <c r="H23" s="18"/>
      <c r="I23" s="13"/>
    </row>
    <row r="24" ht="14.7" customHeight="1">
      <c r="A24" t="s" s="14">
        <v>41</v>
      </c>
      <c r="B24" s="15">
        <v>1361</v>
      </c>
      <c r="C24" s="16">
        <f>(ROUND(B24-B23,1))</f>
        <v>211</v>
      </c>
      <c r="D24" s="16">
        <f>ROUND($B24/1.60934,1)</f>
        <v>845.7</v>
      </c>
      <c r="E24" s="16">
        <f>(ROUND(D24-D23,1))</f>
        <v>131.1</v>
      </c>
      <c r="F24" s="16">
        <f>ROUND(E24/$B$1,1)</f>
        <v>6.6</v>
      </c>
      <c r="G24" s="16">
        <f>SUM(F24)</f>
        <v>6.6</v>
      </c>
      <c r="H24" t="s" s="17">
        <v>11</v>
      </c>
      <c r="I24" s="13"/>
    </row>
    <row r="25" ht="14.7" customHeight="1">
      <c r="A25" t="s" s="9">
        <v>42</v>
      </c>
      <c r="B25" s="10">
        <v>1421</v>
      </c>
      <c r="C25" s="11">
        <f>(ROUND(B25-B24,1))</f>
        <v>60</v>
      </c>
      <c r="D25" s="11">
        <f>ROUND($B25/1.60934,1)</f>
        <v>883</v>
      </c>
      <c r="E25" s="11">
        <f>(ROUND(D25-D24,1))</f>
        <v>37.3</v>
      </c>
      <c r="F25" s="11">
        <f>ROUND(E25/$B$1,1)</f>
        <v>1.9</v>
      </c>
      <c r="G25" s="12"/>
      <c r="H25" s="12"/>
      <c r="I25" s="13"/>
    </row>
    <row r="26" ht="14.7" customHeight="1">
      <c r="A26" t="s" s="9">
        <v>43</v>
      </c>
      <c r="B26" s="10">
        <v>1442</v>
      </c>
      <c r="C26" s="11">
        <f>(ROUND(B26-B25,1))</f>
        <v>21</v>
      </c>
      <c r="D26" s="11">
        <f>ROUND($B26/1.60934,1)</f>
        <v>896</v>
      </c>
      <c r="E26" s="11">
        <f>(ROUND(D26-D25,1))</f>
        <v>13</v>
      </c>
      <c r="F26" s="11">
        <f>ROUND(E26/$B$1,1)</f>
        <v>0.7</v>
      </c>
      <c r="G26" s="12"/>
      <c r="H26" s="12"/>
      <c r="I26" s="13"/>
    </row>
    <row r="27" ht="74.7" customHeight="1">
      <c r="A27" t="s" s="14">
        <v>44</v>
      </c>
      <c r="B27" s="15">
        <v>1468</v>
      </c>
      <c r="C27" s="16">
        <f>(ROUND(B27-B26,1))</f>
        <v>26</v>
      </c>
      <c r="D27" s="16">
        <f>ROUND($B27/1.60934,1)</f>
        <v>912.2</v>
      </c>
      <c r="E27" s="16">
        <f>(ROUND(D27-D26,1))</f>
        <v>16.2</v>
      </c>
      <c r="F27" s="16">
        <f>ROUND(E27/$B$1,1)</f>
        <v>0.8</v>
      </c>
      <c r="G27" s="16">
        <f>SUM(F25:F27)</f>
        <v>3.4</v>
      </c>
      <c r="H27" t="s" s="17">
        <v>45</v>
      </c>
      <c r="I27" s="13"/>
    </row>
    <row r="28" ht="26.7" customHeight="1">
      <c r="A28" t="s" s="9">
        <v>46</v>
      </c>
      <c r="B28" s="10">
        <v>1597</v>
      </c>
      <c r="C28" s="11">
        <f>(ROUND(B28-B27,1))</f>
        <v>129</v>
      </c>
      <c r="D28" s="11">
        <f>ROUND($B28/1.60934,1)</f>
        <v>992.3</v>
      </c>
      <c r="E28" s="11">
        <f>(ROUND(D28-D27,1))</f>
        <v>80.09999999999999</v>
      </c>
      <c r="F28" s="11">
        <f>ROUND(E28/$B$1,1)</f>
        <v>4</v>
      </c>
      <c r="G28" t="s" s="20">
        <v>47</v>
      </c>
      <c r="H28" t="s" s="20">
        <v>48</v>
      </c>
      <c r="I28" s="13"/>
    </row>
    <row r="29" ht="14.7" customHeight="1">
      <c r="A29" t="s" s="9">
        <v>49</v>
      </c>
      <c r="B29" s="10">
        <v>1635</v>
      </c>
      <c r="C29" s="11">
        <f>(ROUND(B29-B28,1))</f>
        <v>38</v>
      </c>
      <c r="D29" s="11">
        <f>ROUND($B29/1.60934,1)</f>
        <v>1015.9</v>
      </c>
      <c r="E29" s="11">
        <f>(ROUND(D29-D28,1))</f>
        <v>23.6</v>
      </c>
      <c r="F29" s="11">
        <f>ROUND(E29/$B$1,1)</f>
        <v>1.2</v>
      </c>
      <c r="G29" s="12"/>
      <c r="H29" s="12"/>
      <c r="I29" s="13"/>
    </row>
    <row r="30" ht="14.7" customHeight="1">
      <c r="A30" t="s" s="9">
        <v>50</v>
      </c>
      <c r="B30" s="10">
        <v>1642</v>
      </c>
      <c r="C30" s="11">
        <f>(ROUND(B30-B29,1))</f>
        <v>7</v>
      </c>
      <c r="D30" s="11">
        <f>ROUND($B30/1.60934,1)</f>
        <v>1020.3</v>
      </c>
      <c r="E30" s="11">
        <f>(ROUND(D30-D29,1))</f>
        <v>4.4</v>
      </c>
      <c r="F30" s="11">
        <f>ROUND(E30/$B$1,1)</f>
        <v>0.2</v>
      </c>
      <c r="G30" s="12"/>
      <c r="H30" t="s" s="20">
        <v>11</v>
      </c>
      <c r="I30" s="13"/>
    </row>
    <row r="31" ht="74.7" customHeight="1">
      <c r="A31" t="s" s="14">
        <v>51</v>
      </c>
      <c r="B31" s="15">
        <v>1676</v>
      </c>
      <c r="C31" s="16">
        <f>(ROUND(B31-B30,1))</f>
        <v>34</v>
      </c>
      <c r="D31" s="16">
        <f>ROUND($B31/1.60934,1)</f>
        <v>1041.4</v>
      </c>
      <c r="E31" s="16">
        <f>(ROUND(D31-D30,1))</f>
        <v>21.1</v>
      </c>
      <c r="F31" s="16">
        <f>ROUND(E31/$B$1,1)</f>
        <v>1.1</v>
      </c>
      <c r="G31" s="16">
        <f>SUM(F28:F31)</f>
        <v>6.5</v>
      </c>
      <c r="H31" t="s" s="17">
        <v>52</v>
      </c>
      <c r="I31" t="s" s="19">
        <v>53</v>
      </c>
    </row>
    <row r="32" ht="50.7" customHeight="1">
      <c r="A32" t="s" s="9">
        <v>54</v>
      </c>
      <c r="B32" s="10">
        <v>1688</v>
      </c>
      <c r="C32" s="11">
        <f>(ROUND(B32-B31,1))</f>
        <v>12</v>
      </c>
      <c r="D32" s="11">
        <f>ROUND($B32/1.60934,1)</f>
        <v>1048.9</v>
      </c>
      <c r="E32" s="11">
        <f>(ROUND(D32-D31,1))</f>
        <v>7.5</v>
      </c>
      <c r="F32" s="11">
        <f>ROUND(E32/$B$1,1)</f>
        <v>0.4</v>
      </c>
      <c r="G32" s="12"/>
      <c r="H32" s="12"/>
      <c r="I32" s="13"/>
    </row>
    <row r="33" ht="14.7" customHeight="1">
      <c r="A33" t="s" s="9">
        <v>55</v>
      </c>
      <c r="B33" s="23"/>
      <c r="C33" s="12"/>
      <c r="D33" s="12"/>
      <c r="E33" s="12"/>
      <c r="F33" s="12"/>
      <c r="G33" s="11">
        <f>SUM(G3:G32)</f>
        <v>52.3</v>
      </c>
      <c r="H33" s="12"/>
      <c r="I33" s="13"/>
    </row>
  </sheetData>
  <hyperlinks>
    <hyperlink ref="I8" r:id="rId1" location="" tooltip="" display="https://www.furtherfaster.co.nz"/>
    <hyperlink ref="I9" r:id="rId2" location="" tooltip="" display="https://smallplanetsports.com/"/>
    <hyperlink ref="I10" r:id="rId3" location="" tooltip="" display="https://www.bivouac.co.nz/"/>
    <hyperlink ref="I12" r:id="rId4" location="" tooltip="" display="https://adamleighandthetrees.com/what-is-the-te-araroa/tips-for-planning-your-ta-hike/#heading6"/>
  </hyperlink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21"/>
  <sheetViews>
    <sheetView workbookViewId="0" showGridLines="0" defaultGridColor="1"/>
  </sheetViews>
  <sheetFormatPr defaultColWidth="16.3333" defaultRowHeight="19.9" customHeight="1" outlineLevelRow="0" outlineLevelCol="0"/>
  <cols>
    <col min="1" max="1" width="12.5" style="24" customWidth="1"/>
    <col min="2" max="3" width="4.67188" style="24" customWidth="1"/>
    <col min="4" max="4" width="6" style="24" customWidth="1"/>
    <col min="5" max="5" width="5.17188" style="24" customWidth="1"/>
    <col min="6" max="6" width="5.35156" style="24" customWidth="1"/>
    <col min="7" max="7" width="7.85156" style="24" customWidth="1"/>
    <col min="8" max="8" width="18.3516" style="24" customWidth="1"/>
    <col min="9" max="9" width="15.5" style="24" customWidth="1"/>
    <col min="10" max="16384" width="16.3516" style="24" customWidth="1"/>
  </cols>
  <sheetData>
    <row r="1" ht="14.7" customHeight="1">
      <c r="A1" t="s" s="2">
        <v>0</v>
      </c>
      <c r="B1" s="3">
        <v>20</v>
      </c>
      <c r="C1" s="4"/>
      <c r="D1" s="4"/>
      <c r="E1" s="4"/>
      <c r="F1" s="4"/>
      <c r="G1" s="4"/>
      <c r="H1" s="4"/>
      <c r="I1" s="4"/>
    </row>
    <row r="2" ht="38.7" customHeight="1">
      <c r="A2" s="5"/>
      <c r="B2" t="s" s="6">
        <v>1</v>
      </c>
      <c r="C2" t="s" s="7">
        <v>2</v>
      </c>
      <c r="D2" t="s" s="7">
        <v>3</v>
      </c>
      <c r="E2" t="s" s="7">
        <v>4</v>
      </c>
      <c r="F2" t="s" s="7">
        <v>5</v>
      </c>
      <c r="G2" t="s" s="7">
        <v>6</v>
      </c>
      <c r="H2" t="s" s="7">
        <v>7</v>
      </c>
      <c r="I2" t="s" s="8">
        <v>8</v>
      </c>
    </row>
    <row r="3" ht="8.35" customHeight="1" hidden="1">
      <c r="A3" s="25"/>
      <c r="B3" s="10">
        <v>1688</v>
      </c>
      <c r="C3" s="12"/>
      <c r="D3" s="11">
        <f>ROUND($B3/1.60934,1)</f>
        <v>1048.9</v>
      </c>
      <c r="E3" s="12"/>
      <c r="F3" s="11">
        <f>ROUND(E3/$B$1,1)</f>
        <v>0</v>
      </c>
      <c r="G3" s="12"/>
      <c r="H3" s="12"/>
      <c r="I3" s="13"/>
    </row>
    <row r="4" ht="86.7" customHeight="1">
      <c r="A4" t="s" s="9">
        <v>56</v>
      </c>
      <c r="B4" s="10">
        <v>1689</v>
      </c>
      <c r="C4" s="11">
        <f>(ROUND(B4-B3,1))</f>
        <v>1</v>
      </c>
      <c r="D4" s="11">
        <f>ROUND($B4/1.60934,1)</f>
        <v>1049.5</v>
      </c>
      <c r="E4" s="11">
        <f>(ROUND(D4-D3,1))</f>
        <v>0.6</v>
      </c>
      <c r="F4" s="11">
        <f>ROUND(E4/$B$1,1)</f>
        <v>0</v>
      </c>
      <c r="G4" s="12"/>
      <c r="H4" t="s" s="20">
        <v>57</v>
      </c>
      <c r="I4" t="s" s="19">
        <v>58</v>
      </c>
    </row>
    <row r="5" ht="26.7" customHeight="1">
      <c r="A5" t="s" s="14">
        <v>59</v>
      </c>
      <c r="B5" s="15">
        <v>1774</v>
      </c>
      <c r="C5" s="16">
        <f>(ROUND(B5-B4,1))</f>
        <v>85</v>
      </c>
      <c r="D5" s="16">
        <f>ROUND($B5/1.60934,1)</f>
        <v>1102.3</v>
      </c>
      <c r="E5" s="16">
        <f>(ROUND(D5-D4,1))</f>
        <v>52.8</v>
      </c>
      <c r="F5" s="16">
        <f>ROUND(E5/$B$1,1)</f>
        <v>2.6</v>
      </c>
      <c r="G5" s="16">
        <f>SUM(F1:F5)</f>
        <v>2.6</v>
      </c>
      <c r="H5" t="s" s="17">
        <v>60</v>
      </c>
      <c r="I5" s="13"/>
    </row>
    <row r="6" ht="62.7" customHeight="1">
      <c r="A6" t="s" s="14">
        <v>61</v>
      </c>
      <c r="B6" s="15">
        <v>1935</v>
      </c>
      <c r="C6" s="16">
        <f>(ROUND(B6-B5,1))</f>
        <v>161</v>
      </c>
      <c r="D6" s="16">
        <f>ROUND($B6/1.60934,1)</f>
        <v>1202.4</v>
      </c>
      <c r="E6" s="16">
        <f>(ROUND(D6-D5,1))</f>
        <v>100.1</v>
      </c>
      <c r="F6" s="16">
        <f>ROUND(E6/$B$1,1)</f>
        <v>5</v>
      </c>
      <c r="G6" s="16">
        <f>SUM(F6)</f>
        <v>5</v>
      </c>
      <c r="H6" t="s" s="17">
        <v>62</v>
      </c>
      <c r="I6" t="s" s="19">
        <v>63</v>
      </c>
    </row>
    <row r="7" ht="62.7" customHeight="1">
      <c r="A7" t="s" s="14">
        <v>64</v>
      </c>
      <c r="B7" s="15">
        <v>2050</v>
      </c>
      <c r="C7" s="16">
        <f>(ROUND(B7-B6,1))</f>
        <v>115</v>
      </c>
      <c r="D7" s="16">
        <f>ROUND($B7/1.60934,1)</f>
        <v>1273.8</v>
      </c>
      <c r="E7" s="16">
        <f>(ROUND(D7-D6,1))</f>
        <v>71.40000000000001</v>
      </c>
      <c r="F7" s="16">
        <f>ROUND(E7/$B$1,1)</f>
        <v>3.6</v>
      </c>
      <c r="G7" s="16">
        <f>SUM(F7)</f>
        <v>3.6</v>
      </c>
      <c r="H7" t="s" s="17">
        <v>65</v>
      </c>
      <c r="I7" s="13"/>
    </row>
    <row r="8" ht="74.7" customHeight="1">
      <c r="A8" t="s" s="14">
        <v>66</v>
      </c>
      <c r="B8" s="15">
        <v>2163</v>
      </c>
      <c r="C8" s="16">
        <f>(ROUND(B8-B7,1))</f>
        <v>113</v>
      </c>
      <c r="D8" s="16">
        <f>ROUND($B8/1.60934,1)</f>
        <v>1344</v>
      </c>
      <c r="E8" s="16">
        <f>(ROUND(D8-D7,1))</f>
        <v>70.2</v>
      </c>
      <c r="F8" s="16">
        <f>ROUND(E8/$B$1,1)</f>
        <v>3.5</v>
      </c>
      <c r="G8" s="16">
        <f>SUM(F8)</f>
        <v>3.5</v>
      </c>
      <c r="H8" t="s" s="17">
        <v>67</v>
      </c>
      <c r="I8" s="19"/>
    </row>
    <row r="9" ht="26.7" customHeight="1">
      <c r="A9" t="s" s="9">
        <v>68</v>
      </c>
      <c r="B9" s="10">
        <v>2235</v>
      </c>
      <c r="C9" s="11">
        <f>(ROUND(B9-B8,1))</f>
        <v>72</v>
      </c>
      <c r="D9" s="11">
        <f>ROUND($B9/1.60934,1)</f>
        <v>1388.8</v>
      </c>
      <c r="E9" s="11">
        <f>(ROUND(D9-D8,1))</f>
        <v>44.8</v>
      </c>
      <c r="F9" s="11">
        <f>ROUND(E9/$B$1,1)</f>
        <v>2.2</v>
      </c>
      <c r="G9" t="s" s="20">
        <v>47</v>
      </c>
      <c r="H9" t="s" s="20">
        <v>69</v>
      </c>
      <c r="I9" s="13"/>
    </row>
    <row r="10" ht="26.7" customHeight="1">
      <c r="A10" t="s" s="14">
        <v>70</v>
      </c>
      <c r="B10" s="15">
        <v>2379</v>
      </c>
      <c r="C10" s="16">
        <f>(ROUND(B10-B9,1))</f>
        <v>144</v>
      </c>
      <c r="D10" s="16">
        <f>ROUND($B10/1.60934,1)</f>
        <v>1478.2</v>
      </c>
      <c r="E10" s="16">
        <f>(ROUND(D10-D9,1))</f>
        <v>89.40000000000001</v>
      </c>
      <c r="F10" s="16">
        <f>ROUND(E10/$B$1,1)</f>
        <v>4.5</v>
      </c>
      <c r="G10" s="16">
        <f>SUM(F9:F10)</f>
        <v>6.7</v>
      </c>
      <c r="H10" t="s" s="17">
        <v>71</v>
      </c>
      <c r="I10" s="13"/>
    </row>
    <row r="11" ht="38.7" customHeight="1">
      <c r="A11" t="s" s="9">
        <v>72</v>
      </c>
      <c r="B11" s="10">
        <v>2433</v>
      </c>
      <c r="C11" s="11">
        <f>(ROUND(B11-B10,1))</f>
        <v>54</v>
      </c>
      <c r="D11" s="11">
        <f>ROUND($B11/1.60934,1)</f>
        <v>1511.8</v>
      </c>
      <c r="E11" s="11">
        <f>(ROUND(D11-D10,1))</f>
        <v>33.6</v>
      </c>
      <c r="F11" s="11">
        <f>ROUND(E11/$B$1,1)</f>
        <v>1.7</v>
      </c>
      <c r="G11" t="s" s="20">
        <v>47</v>
      </c>
      <c r="H11" t="s" s="20">
        <v>73</v>
      </c>
      <c r="I11" s="13"/>
    </row>
    <row r="12" ht="86.7" customHeight="1">
      <c r="A12" t="s" s="14">
        <v>74</v>
      </c>
      <c r="B12" s="15">
        <v>2575</v>
      </c>
      <c r="C12" s="16">
        <f>(ROUND(B12-B11,1))</f>
        <v>142</v>
      </c>
      <c r="D12" s="16">
        <f>ROUND($B12/1.60934,1)</f>
        <v>1600</v>
      </c>
      <c r="E12" s="16">
        <f>(ROUND(D12-D11,1))</f>
        <v>88.2</v>
      </c>
      <c r="F12" s="16">
        <f>ROUND(E12/$B$1,1)</f>
        <v>4.4</v>
      </c>
      <c r="G12" s="16">
        <f>SUM(F11:F12)</f>
        <v>6.1</v>
      </c>
      <c r="H12" s="18"/>
      <c r="I12" t="s" s="19">
        <v>75</v>
      </c>
    </row>
    <row r="13" ht="14.7" customHeight="1">
      <c r="A13" t="s" s="14">
        <v>76</v>
      </c>
      <c r="B13" s="15">
        <v>2657</v>
      </c>
      <c r="C13" s="16">
        <f>(ROUND(B13-B12,1))</f>
        <v>82</v>
      </c>
      <c r="D13" s="16">
        <f>ROUND($B13/1.60934,1)</f>
        <v>1651</v>
      </c>
      <c r="E13" s="16">
        <f>(ROUND(D13-D12,1))</f>
        <v>51</v>
      </c>
      <c r="F13" s="16">
        <f>ROUND(E13/$B$1,1)</f>
        <v>2.6</v>
      </c>
      <c r="G13" s="16">
        <f>SUM(F13)</f>
        <v>2.6</v>
      </c>
      <c r="H13" t="s" s="17">
        <v>11</v>
      </c>
      <c r="I13" s="13"/>
    </row>
    <row r="14" ht="14.7" customHeight="1">
      <c r="A14" t="s" s="9">
        <v>77</v>
      </c>
      <c r="B14" s="10">
        <v>2666</v>
      </c>
      <c r="C14" s="11">
        <f>(ROUND(B14-B13,1))</f>
        <v>9</v>
      </c>
      <c r="D14" s="11">
        <f>ROUND($B14/1.60934,1)</f>
        <v>1656.6</v>
      </c>
      <c r="E14" s="11">
        <f>(ROUND(D14-D13,1))</f>
        <v>5.6</v>
      </c>
      <c r="F14" s="11">
        <f>ROUND(E14/$B$1,1)</f>
        <v>0.3</v>
      </c>
      <c r="G14" s="12"/>
      <c r="H14" s="12"/>
      <c r="I14" s="13"/>
    </row>
    <row r="15" ht="14.7" customHeight="1">
      <c r="A15" t="s" s="9">
        <v>78</v>
      </c>
      <c r="B15" s="15">
        <v>2760</v>
      </c>
      <c r="C15" s="16">
        <f>(ROUND(B15-B14,1))</f>
        <v>94</v>
      </c>
      <c r="D15" s="16">
        <f>ROUND($B15/1.60934,1)</f>
        <v>1715</v>
      </c>
      <c r="E15" s="16">
        <f>(ROUND(D15-D14,1))</f>
        <v>58.4</v>
      </c>
      <c r="F15" s="16">
        <f>ROUND(E15/$B$1,1)</f>
        <v>2.9</v>
      </c>
      <c r="G15" s="16">
        <f>SUM(F14:F15)</f>
        <v>3.2</v>
      </c>
      <c r="H15" t="s" s="17">
        <v>79</v>
      </c>
      <c r="I15" s="13"/>
    </row>
    <row r="16" ht="14.7" customHeight="1">
      <c r="A16" t="s" s="9">
        <v>80</v>
      </c>
      <c r="B16" s="10">
        <v>2857</v>
      </c>
      <c r="C16" s="11">
        <f>(ROUND(B16-B15,1))</f>
        <v>97</v>
      </c>
      <c r="D16" s="11">
        <f>ROUND($B16/1.60934,1)</f>
        <v>1775.3</v>
      </c>
      <c r="E16" s="11">
        <f>(ROUND(D16-D15,1))</f>
        <v>60.3</v>
      </c>
      <c r="F16" s="11">
        <f>ROUND(E16/$B$1,1)</f>
        <v>3</v>
      </c>
      <c r="G16" s="12"/>
      <c r="H16" t="s" s="20">
        <v>79</v>
      </c>
      <c r="I16" s="13"/>
    </row>
    <row r="17" ht="14.7" customHeight="1">
      <c r="A17" t="s" s="14">
        <v>81</v>
      </c>
      <c r="B17" s="15">
        <v>2931</v>
      </c>
      <c r="C17" s="16">
        <f>(ROUND(B17-B16,1))</f>
        <v>74</v>
      </c>
      <c r="D17" s="16">
        <f>ROUND($B17/1.60934,1)</f>
        <v>1821.2</v>
      </c>
      <c r="E17" s="16">
        <f>(ROUND(D17-D16,1))</f>
        <v>45.9</v>
      </c>
      <c r="F17" s="16">
        <f>ROUND(E17/$B$1,1)</f>
        <v>2.3</v>
      </c>
      <c r="G17" s="16">
        <f>SUM(F16:F17)</f>
        <v>5.3</v>
      </c>
      <c r="H17" s="18"/>
      <c r="I17" s="13"/>
    </row>
    <row r="18" ht="14.7" customHeight="1">
      <c r="A18" t="s" s="9">
        <v>82</v>
      </c>
      <c r="B18" s="10">
        <v>2959</v>
      </c>
      <c r="C18" s="11">
        <f>(ROUND(B18-B17,1))</f>
        <v>28</v>
      </c>
      <c r="D18" s="11">
        <f>ROUND($B18/1.60934,1)</f>
        <v>1838.6</v>
      </c>
      <c r="E18" s="11">
        <f>(ROUND(D18-D17,1))</f>
        <v>17.4</v>
      </c>
      <c r="F18" s="11">
        <f>ROUND(E18/$B$1,1)</f>
        <v>0.9</v>
      </c>
      <c r="G18" s="12"/>
      <c r="H18" s="12"/>
      <c r="I18" s="13"/>
    </row>
    <row r="19" ht="14.7" customHeight="1">
      <c r="A19" t="s" s="9">
        <v>83</v>
      </c>
      <c r="B19" s="10">
        <v>2963</v>
      </c>
      <c r="C19" s="11">
        <f>(ROUND(B19-B18,1))</f>
        <v>4</v>
      </c>
      <c r="D19" s="11">
        <f>ROUND($B19/1.60934,1)</f>
        <v>1841.1</v>
      </c>
      <c r="E19" s="11">
        <f>(ROUND(D19-D18,1))</f>
        <v>2.5</v>
      </c>
      <c r="F19" s="11">
        <f>ROUND(E19/$B$1,1)</f>
        <v>0.1</v>
      </c>
      <c r="G19" s="12"/>
      <c r="H19" t="s" s="20">
        <v>11</v>
      </c>
      <c r="I19" s="13"/>
    </row>
    <row r="20" ht="14.7" customHeight="1">
      <c r="A20" t="s" s="14">
        <v>84</v>
      </c>
      <c r="B20" s="15">
        <v>2996</v>
      </c>
      <c r="C20" s="16">
        <f>(ROUND(B20-B19,1))</f>
        <v>33</v>
      </c>
      <c r="D20" s="16">
        <f>ROUND($B20/1.60934,1)</f>
        <v>1861.6</v>
      </c>
      <c r="E20" s="16">
        <f>(ROUND(D20-D19,1))</f>
        <v>20.5</v>
      </c>
      <c r="F20" s="16">
        <f>ROUND(E20/$B$1,1)</f>
        <v>1</v>
      </c>
      <c r="G20" s="16">
        <f>SUM(F18:F20)</f>
        <v>2</v>
      </c>
      <c r="H20" s="18"/>
      <c r="I20" s="13"/>
    </row>
    <row r="21" ht="14.7" customHeight="1">
      <c r="A21" t="s" s="14">
        <v>55</v>
      </c>
      <c r="B21" s="26"/>
      <c r="C21" s="13"/>
      <c r="D21" s="13"/>
      <c r="E21" s="13"/>
      <c r="F21" s="13"/>
      <c r="G21" s="27">
        <f>SUM(G1:G20)</f>
        <v>40.6</v>
      </c>
      <c r="H21" s="13"/>
      <c r="I21" s="13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